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Lenovo2016\Downloads\"/>
    </mc:Choice>
  </mc:AlternateContent>
  <bookViews>
    <workbookView xWindow="0" yWindow="45" windowWidth="15960" windowHeight="18075"/>
  </bookViews>
  <sheets>
    <sheet name="Hoja 1" sheetId="1" r:id="rId1"/>
  </sheets>
  <definedNames>
    <definedName name="_xlnm.Print_Area" localSheetId="0">'Hoja 1'!$A$1:$I$37</definedName>
  </definedNames>
  <calcPr calcId="152511"/>
</workbook>
</file>

<file path=xl/calcChain.xml><?xml version="1.0" encoding="utf-8"?>
<calcChain xmlns="http://schemas.openxmlformats.org/spreadsheetml/2006/main">
  <c r="F36" i="1" l="1"/>
  <c r="H36" i="1" s="1"/>
  <c r="D36" i="1"/>
  <c r="C36" i="1"/>
  <c r="E36" i="1" s="1"/>
  <c r="F35" i="1"/>
  <c r="H35" i="1" s="1"/>
  <c r="E35" i="1"/>
  <c r="G35" i="1" s="1"/>
  <c r="F34" i="1"/>
  <c r="H34" i="1" s="1"/>
  <c r="E34" i="1"/>
  <c r="I34" i="1" s="1"/>
  <c r="G33" i="1"/>
  <c r="F33" i="1"/>
  <c r="H33" i="1" s="1"/>
  <c r="E33" i="1"/>
  <c r="H32" i="1"/>
  <c r="G32" i="1"/>
  <c r="F32" i="1"/>
  <c r="E32" i="1"/>
  <c r="I32" i="1" s="1"/>
  <c r="H31" i="1"/>
  <c r="F31" i="1"/>
  <c r="E31" i="1"/>
  <c r="G31" i="1" s="1"/>
  <c r="F30" i="1"/>
  <c r="H30" i="1" s="1"/>
  <c r="E30" i="1"/>
  <c r="G29" i="1"/>
  <c r="F29" i="1"/>
  <c r="H29" i="1" s="1"/>
  <c r="E29" i="1"/>
  <c r="D28" i="1"/>
  <c r="F28" i="1" s="1"/>
  <c r="H28" i="1" s="1"/>
  <c r="C28" i="1"/>
  <c r="E28" i="1" s="1"/>
  <c r="G27" i="1"/>
  <c r="F27" i="1"/>
  <c r="H27" i="1" s="1"/>
  <c r="E27" i="1"/>
  <c r="I27" i="1" s="1"/>
  <c r="H26" i="1"/>
  <c r="G26" i="1"/>
  <c r="F26" i="1"/>
  <c r="E26" i="1"/>
  <c r="I26" i="1" s="1"/>
  <c r="H25" i="1"/>
  <c r="F25" i="1"/>
  <c r="E25" i="1"/>
  <c r="G25" i="1" s="1"/>
  <c r="F24" i="1"/>
  <c r="H24" i="1" s="1"/>
  <c r="E24" i="1"/>
  <c r="G23" i="1"/>
  <c r="F23" i="1"/>
  <c r="H23" i="1" s="1"/>
  <c r="E23" i="1"/>
  <c r="I23" i="1" s="1"/>
  <c r="H22" i="1"/>
  <c r="G22" i="1"/>
  <c r="F22" i="1"/>
  <c r="E22" i="1"/>
  <c r="I22" i="1" s="1"/>
  <c r="H21" i="1"/>
  <c r="F21" i="1"/>
  <c r="E21" i="1"/>
  <c r="G21" i="1" s="1"/>
  <c r="F20" i="1"/>
  <c r="H20" i="1" s="1"/>
  <c r="E20" i="1"/>
  <c r="G19" i="1"/>
  <c r="F19" i="1"/>
  <c r="H19" i="1" s="1"/>
  <c r="E19" i="1"/>
  <c r="I19" i="1" s="1"/>
  <c r="H18" i="1"/>
  <c r="G18" i="1"/>
  <c r="F18" i="1"/>
  <c r="E18" i="1"/>
  <c r="I18" i="1" s="1"/>
  <c r="H17" i="1"/>
  <c r="F17" i="1"/>
  <c r="E17" i="1"/>
  <c r="G17" i="1" s="1"/>
  <c r="F16" i="1"/>
  <c r="H16" i="1" s="1"/>
  <c r="E16" i="1"/>
  <c r="F15" i="1"/>
  <c r="H15" i="1" s="1"/>
  <c r="D15" i="1"/>
  <c r="C15" i="1"/>
  <c r="E15" i="1" s="1"/>
  <c r="F14" i="1"/>
  <c r="H14" i="1" s="1"/>
  <c r="E14" i="1"/>
  <c r="G13" i="1"/>
  <c r="F13" i="1"/>
  <c r="H13" i="1" s="1"/>
  <c r="E13" i="1"/>
  <c r="H12" i="1"/>
  <c r="G12" i="1"/>
  <c r="F12" i="1"/>
  <c r="E12" i="1"/>
  <c r="I12" i="1" s="1"/>
  <c r="H11" i="1"/>
  <c r="F11" i="1"/>
  <c r="E11" i="1"/>
  <c r="G11" i="1" s="1"/>
  <c r="F10" i="1"/>
  <c r="H10" i="1" s="1"/>
  <c r="E10" i="1"/>
  <c r="G9" i="1"/>
  <c r="F9" i="1"/>
  <c r="H9" i="1" s="1"/>
  <c r="E9" i="1"/>
  <c r="H8" i="1"/>
  <c r="G8" i="1"/>
  <c r="F8" i="1"/>
  <c r="E8" i="1"/>
  <c r="I8" i="1" s="1"/>
  <c r="H7" i="1"/>
  <c r="F7" i="1"/>
  <c r="E7" i="1"/>
  <c r="G7" i="1" s="1"/>
  <c r="F6" i="1"/>
  <c r="H6" i="1" s="1"/>
  <c r="E6" i="1"/>
  <c r="G5" i="1"/>
  <c r="F5" i="1"/>
  <c r="H5" i="1" s="1"/>
  <c r="E5" i="1"/>
  <c r="I5" i="1" s="1"/>
  <c r="H4" i="1"/>
  <c r="G4" i="1"/>
  <c r="F4" i="1"/>
  <c r="E4" i="1"/>
  <c r="I4" i="1" s="1"/>
  <c r="H3" i="1"/>
  <c r="F3" i="1"/>
  <c r="E3" i="1"/>
  <c r="G3" i="1" s="1"/>
  <c r="I9" i="1" l="1"/>
  <c r="I13" i="1"/>
  <c r="I16" i="1"/>
  <c r="I20" i="1"/>
  <c r="I24" i="1"/>
  <c r="G28" i="1"/>
  <c r="I28" i="1"/>
  <c r="I30" i="1"/>
  <c r="I36" i="1"/>
  <c r="G36" i="1"/>
  <c r="I29" i="1"/>
  <c r="I33" i="1"/>
  <c r="G15" i="1"/>
  <c r="I15" i="1"/>
  <c r="I6" i="1"/>
  <c r="I10" i="1"/>
  <c r="I14" i="1"/>
  <c r="I7" i="1"/>
  <c r="I35" i="1"/>
  <c r="G6" i="1"/>
  <c r="G10" i="1"/>
  <c r="G14" i="1"/>
  <c r="G16" i="1"/>
  <c r="G20" i="1"/>
  <c r="G24" i="1"/>
  <c r="G30" i="1"/>
  <c r="G34" i="1"/>
  <c r="I3" i="1"/>
  <c r="I11" i="1"/>
  <c r="I17" i="1"/>
  <c r="I21" i="1"/>
  <c r="I25" i="1"/>
  <c r="I31" i="1"/>
</calcChain>
</file>

<file path=xl/sharedStrings.xml><?xml version="1.0" encoding="utf-8"?>
<sst xmlns="http://schemas.openxmlformats.org/spreadsheetml/2006/main" count="45" uniqueCount="24">
  <si>
    <t>Costo de Explotación Subte calculado por Pasajero (Subsidio por Pax + Valor Boleto) por Mes/Año. Años 2015, 2016 y Primer Semestre 2017.</t>
  </si>
  <si>
    <t>Año</t>
  </si>
  <si>
    <t>Mes</t>
  </si>
  <si>
    <t>Subsidio</t>
  </si>
  <si>
    <t>Pasajeros</t>
  </si>
  <si>
    <t>Subsidio x Pax</t>
  </si>
  <si>
    <t>Valor Boleto</t>
  </si>
  <si>
    <t>Costo Total x Pax</t>
  </si>
  <si>
    <t>Valor Boleto sin IVA</t>
  </si>
  <si>
    <t>Costo x Pax sin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</si>
  <si>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</si>
  <si>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</si>
  <si>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</si>
  <si>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</si>
  <si>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</si>
  <si>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</si>
  <si>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</si>
  <si>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</si>
  <si>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</si>
  <si>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</si>
  <si>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</si>
  <si>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</si>
  <si>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</si>
  <si>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rPr>
        <sz val="8"/>
        <color indexed="8"/>
        <rFont val="Calibri"/>
      </rPr>
      <t xml:space="preserve">Fuentes: Elaboración propia en base a información oficial. Subsidios: Balances Metrovías Año 2016 y 1er Semestre 2017. Pasajeros: base Viajes Molinetes publicada en </t>
    </r>
    <r>
      <rPr>
        <u/>
        <sz val="8"/>
        <color indexed="13"/>
        <rFont val="Calibri"/>
      </rPr>
      <t>data.buenosaires.gob.ar</t>
    </r>
    <r>
      <rPr>
        <sz val="8"/>
        <color indexed="8"/>
        <rFont val="Calibri"/>
      </rPr>
      <t xml:space="preserve">, excepto Mayo2015 tomado de base CNRT; Valor Boleto: Tomamos la tarifa plana vigente en cada mes y le aplicamos un descuento promedio del 3,78% que fue calculado por la Gerencia de Planeamiento SBASE según Informe que se puede consultar aquí: </t>
    </r>
    <r>
      <rPr>
        <u/>
        <sz val="8"/>
        <color indexed="13"/>
        <rFont val="Calibri"/>
      </rPr>
      <t>http://lppargentina.org.ar/subtedata/evolucion-del-sistema-de-descuento-automatico-por-cantidades-septiembre-2014/</t>
    </r>
    <r>
      <rPr>
        <sz val="8"/>
        <color indexed="8"/>
        <rFont val="Calibri"/>
      </rPr>
      <t>. El valor del boleto para el 2016 es un ponderado de los diferentes valores vigentes a lo largo de ese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</si>
</sst>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0"/>
  </numFmts>
  <fonts count="6">
    <font>
      <sz val="10"/>
      <color indexed="8"/>
      <name val="Helvetica Neue"/>
    </font>
    <font>
      <b/>
      <sz val="10"/>
      <color indexed="8"/>
      <name val="Calibri"/>
    </font>
    <font>
      <sz val="10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u/>
      <sz val="8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justify" vertical="center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2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DDDDDD"/>
      <rgbColor rgb="FFAAAAAA"/>
      <rgbColor rgb="FFBFB1D0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buenosaires.gob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tabSelected="1" workbookViewId="0">
      <selection activeCell="J12" sqref="J12"/>
    </sheetView>
  </sheetViews>
  <sheetFormatPr baseColWidth="10" defaultColWidth="16.28515625" defaultRowHeight="19.899999999999999" customHeight="1"/>
  <cols>
    <col min="1" max="4" width="16.28515625" style="1" customWidth="1"/>
    <col min="5" max="9" width="16.7109375" style="1" customWidth="1"/>
    <col min="10" max="256" width="16.28515625" style="1" customWidth="1"/>
  </cols>
  <sheetData>
    <row r="1" spans="1:9" ht="20.100000000000001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6.6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pans="1:9" ht="15" customHeight="1">
      <c r="A3" s="22">
        <v>2015</v>
      </c>
      <c r="B3" s="5" t="s">
        <v>10</v>
      </c>
      <c r="C3" s="6">
        <v>113200000</v>
      </c>
      <c r="D3" s="7">
        <v>16757802</v>
      </c>
      <c r="E3" s="8">
        <f t="shared" ref="E3:E36" si="0">C3/D3</f>
        <v>6.755062507600937</v>
      </c>
      <c r="F3" s="8">
        <f t="shared" ref="F3:F25" si="1">4.5*0.9622</f>
        <v>4.3299000000000003</v>
      </c>
      <c r="G3" s="8">
        <f t="shared" ref="G3:G36" si="2">E3+F3</f>
        <v>11.084962507600938</v>
      </c>
      <c r="H3" s="8">
        <f t="shared" ref="H3:H36" si="3">F3*0.895</f>
        <v>3.8752605000000004</v>
      </c>
      <c r="I3" s="8">
        <f t="shared" ref="I3:I36" si="4">E3+H3</f>
        <v>10.630323007600937</v>
      </c>
    </row>
    <row r="4" spans="1:9" ht="15" customHeight="1">
      <c r="A4" s="18"/>
      <c r="B4" s="5" t="s">
        <v>11</v>
      </c>
      <c r="C4" s="6">
        <v>94100000</v>
      </c>
      <c r="D4" s="7">
        <v>17354492</v>
      </c>
      <c r="E4" s="8">
        <f t="shared" si="0"/>
        <v>5.4222272827115887</v>
      </c>
      <c r="F4" s="8">
        <f t="shared" si="1"/>
        <v>4.3299000000000003</v>
      </c>
      <c r="G4" s="8">
        <f t="shared" si="2"/>
        <v>9.752127282711589</v>
      </c>
      <c r="H4" s="8">
        <f t="shared" si="3"/>
        <v>3.8752605000000004</v>
      </c>
      <c r="I4" s="8">
        <f t="shared" si="4"/>
        <v>9.2974877827115883</v>
      </c>
    </row>
    <row r="5" spans="1:9" ht="15" customHeight="1">
      <c r="A5" s="18"/>
      <c r="B5" s="5" t="s">
        <v>12</v>
      </c>
      <c r="C5" s="6">
        <v>114300000</v>
      </c>
      <c r="D5" s="7">
        <v>21741544</v>
      </c>
      <c r="E5" s="8">
        <f t="shared" si="0"/>
        <v>5.2572163228149762</v>
      </c>
      <c r="F5" s="8">
        <f t="shared" si="1"/>
        <v>4.3299000000000003</v>
      </c>
      <c r="G5" s="8">
        <f t="shared" si="2"/>
        <v>9.5871163228149765</v>
      </c>
      <c r="H5" s="8">
        <f t="shared" si="3"/>
        <v>3.8752605000000004</v>
      </c>
      <c r="I5" s="8">
        <f t="shared" si="4"/>
        <v>9.1324768228149757</v>
      </c>
    </row>
    <row r="6" spans="1:9" ht="15" customHeight="1">
      <c r="A6" s="18"/>
      <c r="B6" s="5" t="s">
        <v>13</v>
      </c>
      <c r="C6" s="6">
        <v>124500000</v>
      </c>
      <c r="D6" s="7">
        <v>17412782</v>
      </c>
      <c r="E6" s="8">
        <f t="shared" si="0"/>
        <v>7.1499200989250307</v>
      </c>
      <c r="F6" s="8">
        <f t="shared" si="1"/>
        <v>4.3299000000000003</v>
      </c>
      <c r="G6" s="8">
        <f t="shared" si="2"/>
        <v>11.479820098925032</v>
      </c>
      <c r="H6" s="8">
        <f t="shared" si="3"/>
        <v>3.8752605000000004</v>
      </c>
      <c r="I6" s="8">
        <f t="shared" si="4"/>
        <v>11.025180598925031</v>
      </c>
    </row>
    <row r="7" spans="1:9" ht="15" customHeight="1">
      <c r="A7" s="18"/>
      <c r="B7" s="5" t="s">
        <v>14</v>
      </c>
      <c r="C7" s="6">
        <v>127700000</v>
      </c>
      <c r="D7" s="7">
        <v>23305396</v>
      </c>
      <c r="E7" s="8">
        <f t="shared" si="0"/>
        <v>5.4794177279802501</v>
      </c>
      <c r="F7" s="8">
        <f t="shared" si="1"/>
        <v>4.3299000000000003</v>
      </c>
      <c r="G7" s="8">
        <f t="shared" si="2"/>
        <v>9.8093177279802504</v>
      </c>
      <c r="H7" s="8">
        <f t="shared" si="3"/>
        <v>3.8752605000000004</v>
      </c>
      <c r="I7" s="8">
        <f t="shared" si="4"/>
        <v>9.3546782279802514</v>
      </c>
    </row>
    <row r="8" spans="1:9" ht="15" customHeight="1">
      <c r="A8" s="18"/>
      <c r="B8" s="5" t="s">
        <v>15</v>
      </c>
      <c r="C8" s="6">
        <v>191500000</v>
      </c>
      <c r="D8" s="7">
        <v>25067182</v>
      </c>
      <c r="E8" s="8">
        <f t="shared" si="0"/>
        <v>7.6394706034367967</v>
      </c>
      <c r="F8" s="8">
        <f t="shared" si="1"/>
        <v>4.3299000000000003</v>
      </c>
      <c r="G8" s="8">
        <f t="shared" si="2"/>
        <v>11.969370603436797</v>
      </c>
      <c r="H8" s="8">
        <f t="shared" si="3"/>
        <v>3.8752605000000004</v>
      </c>
      <c r="I8" s="8">
        <f t="shared" si="4"/>
        <v>11.514731103436798</v>
      </c>
    </row>
    <row r="9" spans="1:9" ht="15" customHeight="1">
      <c r="A9" s="18"/>
      <c r="B9" s="5" t="s">
        <v>16</v>
      </c>
      <c r="C9" s="6">
        <v>153600000</v>
      </c>
      <c r="D9" s="7">
        <v>26231693</v>
      </c>
      <c r="E9" s="8">
        <f t="shared" si="0"/>
        <v>5.8555122614464876</v>
      </c>
      <c r="F9" s="8">
        <f t="shared" si="1"/>
        <v>4.3299000000000003</v>
      </c>
      <c r="G9" s="8">
        <f t="shared" si="2"/>
        <v>10.185412261446487</v>
      </c>
      <c r="H9" s="8">
        <f t="shared" si="3"/>
        <v>3.8752605000000004</v>
      </c>
      <c r="I9" s="8">
        <f t="shared" si="4"/>
        <v>9.7307727614464881</v>
      </c>
    </row>
    <row r="10" spans="1:9" ht="15" customHeight="1">
      <c r="A10" s="18"/>
      <c r="B10" s="5" t="s">
        <v>17</v>
      </c>
      <c r="C10" s="6">
        <v>147800000</v>
      </c>
      <c r="D10" s="7">
        <v>25363942</v>
      </c>
      <c r="E10" s="8">
        <f t="shared" si="0"/>
        <v>5.8271699249272846</v>
      </c>
      <c r="F10" s="8">
        <f t="shared" si="1"/>
        <v>4.3299000000000003</v>
      </c>
      <c r="G10" s="8">
        <f t="shared" si="2"/>
        <v>10.157069924927285</v>
      </c>
      <c r="H10" s="8">
        <f t="shared" si="3"/>
        <v>3.8752605000000004</v>
      </c>
      <c r="I10" s="8">
        <f t="shared" si="4"/>
        <v>9.7024304249272859</v>
      </c>
    </row>
    <row r="11" spans="1:9" ht="15" customHeight="1">
      <c r="A11" s="18"/>
      <c r="B11" s="5" t="s">
        <v>18</v>
      </c>
      <c r="C11" s="6">
        <v>145700000</v>
      </c>
      <c r="D11" s="7">
        <v>27249237</v>
      </c>
      <c r="E11" s="8">
        <f t="shared" si="0"/>
        <v>5.346938705109431</v>
      </c>
      <c r="F11" s="8">
        <f t="shared" si="1"/>
        <v>4.3299000000000003</v>
      </c>
      <c r="G11" s="8">
        <f t="shared" si="2"/>
        <v>9.6768387051094322</v>
      </c>
      <c r="H11" s="8">
        <f t="shared" si="3"/>
        <v>3.8752605000000004</v>
      </c>
      <c r="I11" s="8">
        <f t="shared" si="4"/>
        <v>9.2221992051094315</v>
      </c>
    </row>
    <row r="12" spans="1:9" ht="15" customHeight="1">
      <c r="A12" s="18"/>
      <c r="B12" s="5" t="s">
        <v>19</v>
      </c>
      <c r="C12" s="6">
        <v>145600000</v>
      </c>
      <c r="D12" s="7">
        <v>26476537</v>
      </c>
      <c r="E12" s="8">
        <f t="shared" si="0"/>
        <v>5.4992086011852681</v>
      </c>
      <c r="F12" s="8">
        <f t="shared" si="1"/>
        <v>4.3299000000000003</v>
      </c>
      <c r="G12" s="8">
        <f t="shared" si="2"/>
        <v>9.8291086011852684</v>
      </c>
      <c r="H12" s="8">
        <f t="shared" si="3"/>
        <v>3.8752605000000004</v>
      </c>
      <c r="I12" s="8">
        <f t="shared" si="4"/>
        <v>9.3744691011852694</v>
      </c>
    </row>
    <row r="13" spans="1:9" ht="15" customHeight="1">
      <c r="A13" s="18"/>
      <c r="B13" s="5" t="s">
        <v>20</v>
      </c>
      <c r="C13" s="6">
        <v>146100000</v>
      </c>
      <c r="D13" s="7">
        <v>24818377</v>
      </c>
      <c r="E13" s="8">
        <f t="shared" si="0"/>
        <v>5.8867668905182642</v>
      </c>
      <c r="F13" s="8">
        <f t="shared" si="1"/>
        <v>4.3299000000000003</v>
      </c>
      <c r="G13" s="8">
        <f t="shared" si="2"/>
        <v>10.216666890518265</v>
      </c>
      <c r="H13" s="8">
        <f t="shared" si="3"/>
        <v>3.8752605000000004</v>
      </c>
      <c r="I13" s="8">
        <f t="shared" si="4"/>
        <v>9.7620273905182646</v>
      </c>
    </row>
    <row r="14" spans="1:9" ht="15" customHeight="1">
      <c r="A14" s="18"/>
      <c r="B14" s="5" t="s">
        <v>21</v>
      </c>
      <c r="C14" s="6">
        <v>164800000</v>
      </c>
      <c r="D14" s="7">
        <v>22529944</v>
      </c>
      <c r="E14" s="8">
        <f t="shared" si="0"/>
        <v>7.3147097036725883</v>
      </c>
      <c r="F14" s="8">
        <f t="shared" si="1"/>
        <v>4.3299000000000003</v>
      </c>
      <c r="G14" s="8">
        <f t="shared" si="2"/>
        <v>11.64460970367259</v>
      </c>
      <c r="H14" s="8">
        <f t="shared" si="3"/>
        <v>3.8752605000000004</v>
      </c>
      <c r="I14" s="8">
        <f t="shared" si="4"/>
        <v>11.189970203672589</v>
      </c>
    </row>
    <row r="15" spans="1:9" ht="15" customHeight="1">
      <c r="A15" s="19"/>
      <c r="B15" s="5" t="s">
        <v>22</v>
      </c>
      <c r="C15" s="9">
        <f>SUM(C3:C14)</f>
        <v>1668900000</v>
      </c>
      <c r="D15" s="10">
        <f>SUM(D3:D14)</f>
        <v>274308928</v>
      </c>
      <c r="E15" s="11">
        <f t="shared" si="0"/>
        <v>6.0840163394171407</v>
      </c>
      <c r="F15" s="11">
        <f t="shared" si="1"/>
        <v>4.3299000000000003</v>
      </c>
      <c r="G15" s="11">
        <f t="shared" si="2"/>
        <v>10.413916339417142</v>
      </c>
      <c r="H15" s="11">
        <f t="shared" si="3"/>
        <v>3.8752605000000004</v>
      </c>
      <c r="I15" s="11">
        <f t="shared" si="4"/>
        <v>9.9592768394171411</v>
      </c>
    </row>
    <row r="16" spans="1:9" ht="15" customHeight="1">
      <c r="A16" s="22">
        <v>2016</v>
      </c>
      <c r="B16" s="5" t="s">
        <v>10</v>
      </c>
      <c r="C16" s="6">
        <v>162100000</v>
      </c>
      <c r="D16" s="7">
        <v>17899706</v>
      </c>
      <c r="E16" s="8">
        <f t="shared" si="0"/>
        <v>9.0560146630341301</v>
      </c>
      <c r="F16" s="8">
        <f t="shared" si="1"/>
        <v>4.3299000000000003</v>
      </c>
      <c r="G16" s="8">
        <f t="shared" si="2"/>
        <v>13.38591466303413</v>
      </c>
      <c r="H16" s="8">
        <f t="shared" si="3"/>
        <v>3.8752605000000004</v>
      </c>
      <c r="I16" s="8">
        <f t="shared" si="4"/>
        <v>12.93127516303413</v>
      </c>
    </row>
    <row r="17" spans="1:9" ht="15" customHeight="1">
      <c r="A17" s="18"/>
      <c r="B17" s="5" t="s">
        <v>11</v>
      </c>
      <c r="C17" s="6">
        <v>165000000</v>
      </c>
      <c r="D17" s="7">
        <v>18596967</v>
      </c>
      <c r="E17" s="8">
        <f t="shared" si="0"/>
        <v>8.8724145179157432</v>
      </c>
      <c r="F17" s="8">
        <f t="shared" si="1"/>
        <v>4.3299000000000003</v>
      </c>
      <c r="G17" s="8">
        <f t="shared" si="2"/>
        <v>13.202314517915744</v>
      </c>
      <c r="H17" s="8">
        <f t="shared" si="3"/>
        <v>3.8752605000000004</v>
      </c>
      <c r="I17" s="8">
        <f t="shared" si="4"/>
        <v>12.747675017915743</v>
      </c>
    </row>
    <row r="18" spans="1:9" ht="15" customHeight="1">
      <c r="A18" s="18"/>
      <c r="B18" s="5" t="s">
        <v>12</v>
      </c>
      <c r="C18" s="6">
        <v>197800000</v>
      </c>
      <c r="D18" s="7">
        <v>24814453</v>
      </c>
      <c r="E18" s="8">
        <f t="shared" si="0"/>
        <v>7.971161000405691</v>
      </c>
      <c r="F18" s="8">
        <f t="shared" si="1"/>
        <v>4.3299000000000003</v>
      </c>
      <c r="G18" s="8">
        <f t="shared" si="2"/>
        <v>12.301061000405692</v>
      </c>
      <c r="H18" s="8">
        <f t="shared" si="3"/>
        <v>3.8752605000000004</v>
      </c>
      <c r="I18" s="8">
        <f t="shared" si="4"/>
        <v>11.846421500405691</v>
      </c>
    </row>
    <row r="19" spans="1:9" ht="15" customHeight="1">
      <c r="A19" s="18"/>
      <c r="B19" s="5" t="s">
        <v>13</v>
      </c>
      <c r="C19" s="6">
        <v>208400000</v>
      </c>
      <c r="D19" s="7">
        <v>27052902</v>
      </c>
      <c r="E19" s="8">
        <f t="shared" si="0"/>
        <v>7.7034249412502955</v>
      </c>
      <c r="F19" s="8">
        <f t="shared" si="1"/>
        <v>4.3299000000000003</v>
      </c>
      <c r="G19" s="8">
        <f t="shared" si="2"/>
        <v>12.033324941250296</v>
      </c>
      <c r="H19" s="8">
        <f t="shared" si="3"/>
        <v>3.8752605000000004</v>
      </c>
      <c r="I19" s="8">
        <f t="shared" si="4"/>
        <v>11.578685441250297</v>
      </c>
    </row>
    <row r="20" spans="1:9" ht="15" customHeight="1">
      <c r="A20" s="18"/>
      <c r="B20" s="5" t="s">
        <v>14</v>
      </c>
      <c r="C20" s="6">
        <v>176300000</v>
      </c>
      <c r="D20" s="7">
        <v>27980199</v>
      </c>
      <c r="E20" s="8">
        <f t="shared" si="0"/>
        <v>6.3008844218727678</v>
      </c>
      <c r="F20" s="8">
        <f t="shared" si="1"/>
        <v>4.3299000000000003</v>
      </c>
      <c r="G20" s="8">
        <f t="shared" si="2"/>
        <v>10.630784421872768</v>
      </c>
      <c r="H20" s="8">
        <f t="shared" si="3"/>
        <v>3.8752605000000004</v>
      </c>
      <c r="I20" s="8">
        <f t="shared" si="4"/>
        <v>10.176144921872769</v>
      </c>
    </row>
    <row r="21" spans="1:9" ht="15" customHeight="1">
      <c r="A21" s="18"/>
      <c r="B21" s="5" t="s">
        <v>15</v>
      </c>
      <c r="C21" s="6">
        <v>350000000</v>
      </c>
      <c r="D21" s="7">
        <v>26889334</v>
      </c>
      <c r="E21" s="8">
        <f t="shared" si="0"/>
        <v>13.01631345722434</v>
      </c>
      <c r="F21" s="8">
        <f t="shared" si="1"/>
        <v>4.3299000000000003</v>
      </c>
      <c r="G21" s="8">
        <f t="shared" si="2"/>
        <v>17.346213457224341</v>
      </c>
      <c r="H21" s="8">
        <f t="shared" si="3"/>
        <v>3.8752605000000004</v>
      </c>
      <c r="I21" s="8">
        <f t="shared" si="4"/>
        <v>16.891573957224342</v>
      </c>
    </row>
    <row r="22" spans="1:9" ht="15" customHeight="1">
      <c r="A22" s="18"/>
      <c r="B22" s="5" t="s">
        <v>16</v>
      </c>
      <c r="C22" s="6">
        <v>238800000</v>
      </c>
      <c r="D22" s="7">
        <v>26951270</v>
      </c>
      <c r="E22" s="8">
        <f t="shared" si="0"/>
        <v>8.8604358904051654</v>
      </c>
      <c r="F22" s="8">
        <f t="shared" si="1"/>
        <v>4.3299000000000003</v>
      </c>
      <c r="G22" s="8">
        <f t="shared" si="2"/>
        <v>13.190335890405166</v>
      </c>
      <c r="H22" s="8">
        <f t="shared" si="3"/>
        <v>3.8752605000000004</v>
      </c>
      <c r="I22" s="8">
        <f t="shared" si="4"/>
        <v>12.735696390405167</v>
      </c>
    </row>
    <row r="23" spans="1:9" ht="15" customHeight="1">
      <c r="A23" s="18"/>
      <c r="B23" s="5" t="s">
        <v>17</v>
      </c>
      <c r="C23" s="6">
        <v>249400000</v>
      </c>
      <c r="D23" s="7">
        <v>30894806</v>
      </c>
      <c r="E23" s="8">
        <f t="shared" si="0"/>
        <v>8.0725543316245449</v>
      </c>
      <c r="F23" s="8">
        <f t="shared" si="1"/>
        <v>4.3299000000000003</v>
      </c>
      <c r="G23" s="8">
        <f t="shared" si="2"/>
        <v>12.402454331624545</v>
      </c>
      <c r="H23" s="8">
        <f t="shared" si="3"/>
        <v>3.8752605000000004</v>
      </c>
      <c r="I23" s="8">
        <f t="shared" si="4"/>
        <v>11.947814831624544</v>
      </c>
    </row>
    <row r="24" spans="1:9" ht="15" customHeight="1">
      <c r="A24" s="18"/>
      <c r="B24" s="5" t="s">
        <v>18</v>
      </c>
      <c r="C24" s="6">
        <v>244600000</v>
      </c>
      <c r="D24" s="7">
        <v>30836139</v>
      </c>
      <c r="E24" s="8">
        <f t="shared" si="0"/>
        <v>7.9322511809925365</v>
      </c>
      <c r="F24" s="8">
        <f t="shared" si="1"/>
        <v>4.3299000000000003</v>
      </c>
      <c r="G24" s="8">
        <f t="shared" si="2"/>
        <v>12.262151180992536</v>
      </c>
      <c r="H24" s="8">
        <f t="shared" si="3"/>
        <v>3.8752605000000004</v>
      </c>
      <c r="I24" s="8">
        <f t="shared" si="4"/>
        <v>11.807511680992537</v>
      </c>
    </row>
    <row r="25" spans="1:9" ht="15" customHeight="1">
      <c r="A25" s="18"/>
      <c r="B25" s="5" t="s">
        <v>19</v>
      </c>
      <c r="C25" s="6">
        <v>240000000</v>
      </c>
      <c r="D25" s="7">
        <v>29661269</v>
      </c>
      <c r="E25" s="8">
        <f t="shared" si="0"/>
        <v>8.0913598133646953</v>
      </c>
      <c r="F25" s="8">
        <f t="shared" si="1"/>
        <v>4.3299000000000003</v>
      </c>
      <c r="G25" s="8">
        <f t="shared" si="2"/>
        <v>12.421259813364696</v>
      </c>
      <c r="H25" s="8">
        <f t="shared" si="3"/>
        <v>3.8752605000000004</v>
      </c>
      <c r="I25" s="8">
        <f t="shared" si="4"/>
        <v>11.966620313364697</v>
      </c>
    </row>
    <row r="26" spans="1:9" ht="15" customHeight="1">
      <c r="A26" s="18"/>
      <c r="B26" s="5" t="s">
        <v>20</v>
      </c>
      <c r="C26" s="6">
        <v>203100000</v>
      </c>
      <c r="D26" s="7">
        <v>28587403</v>
      </c>
      <c r="E26" s="8">
        <f t="shared" si="0"/>
        <v>7.1045278229715372</v>
      </c>
      <c r="F26" s="8">
        <f t="shared" ref="F26:F36" si="5">7.5*0.9622</f>
        <v>7.2165000000000008</v>
      </c>
      <c r="G26" s="8">
        <f t="shared" si="2"/>
        <v>14.321027822971537</v>
      </c>
      <c r="H26" s="8">
        <f t="shared" si="3"/>
        <v>6.4587675000000004</v>
      </c>
      <c r="I26" s="8">
        <f t="shared" si="4"/>
        <v>13.563295322971538</v>
      </c>
    </row>
    <row r="27" spans="1:9" ht="15" customHeight="1">
      <c r="A27" s="18"/>
      <c r="B27" s="5" t="s">
        <v>21</v>
      </c>
      <c r="C27" s="6">
        <v>234600000</v>
      </c>
      <c r="D27" s="7">
        <v>24254189</v>
      </c>
      <c r="E27" s="8">
        <f t="shared" si="0"/>
        <v>9.6725559448720375</v>
      </c>
      <c r="F27" s="8">
        <f t="shared" si="5"/>
        <v>7.2165000000000008</v>
      </c>
      <c r="G27" s="8">
        <f t="shared" si="2"/>
        <v>16.889055944872037</v>
      </c>
      <c r="H27" s="8">
        <f t="shared" si="3"/>
        <v>6.4587675000000004</v>
      </c>
      <c r="I27" s="8">
        <f t="shared" si="4"/>
        <v>16.131323444872038</v>
      </c>
    </row>
    <row r="28" spans="1:9" ht="15.95" customHeight="1">
      <c r="A28" s="19"/>
      <c r="B28" s="5" t="s">
        <v>22</v>
      </c>
      <c r="C28" s="9">
        <f>SUM(C16:C27)</f>
        <v>2670100000</v>
      </c>
      <c r="D28" s="10">
        <f>SUM(D16:D27)</f>
        <v>314418637</v>
      </c>
      <c r="E28" s="11">
        <f t="shared" si="0"/>
        <v>8.4921810789479384</v>
      </c>
      <c r="F28" s="12">
        <f>{1513933795.8135}/D28</f>
        <v>4.8150256303461427</v>
      </c>
      <c r="G28" s="11">
        <f t="shared" si="2"/>
        <v>13.307206709294082</v>
      </c>
      <c r="H28" s="11">
        <f t="shared" si="3"/>
        <v>4.3094479391597975</v>
      </c>
      <c r="I28" s="11">
        <f t="shared" si="4"/>
        <v>12.801629018107736</v>
      </c>
    </row>
    <row r="29" spans="1:9" ht="15" customHeight="1">
      <c r="A29" s="17">
        <v>2017</v>
      </c>
      <c r="B29" s="5" t="s">
        <v>10</v>
      </c>
      <c r="C29" s="6">
        <v>250000000</v>
      </c>
      <c r="D29" s="7">
        <v>18552911</v>
      </c>
      <c r="E29" s="8">
        <f t="shared" si="0"/>
        <v>13.474974358471293</v>
      </c>
      <c r="F29" s="8">
        <f t="shared" si="5"/>
        <v>7.2165000000000008</v>
      </c>
      <c r="G29" s="8">
        <f t="shared" si="2"/>
        <v>20.691474358471293</v>
      </c>
      <c r="H29" s="8">
        <f t="shared" si="3"/>
        <v>6.4587675000000004</v>
      </c>
      <c r="I29" s="8">
        <f t="shared" si="4"/>
        <v>19.933741858471294</v>
      </c>
    </row>
    <row r="30" spans="1:9" ht="15" customHeight="1">
      <c r="A30" s="18"/>
      <c r="B30" s="5" t="s">
        <v>11</v>
      </c>
      <c r="C30" s="6">
        <v>245500000</v>
      </c>
      <c r="D30" s="7">
        <v>17883468</v>
      </c>
      <c r="E30" s="8">
        <f t="shared" si="0"/>
        <v>13.727762422814187</v>
      </c>
      <c r="F30" s="8">
        <f t="shared" si="5"/>
        <v>7.2165000000000008</v>
      </c>
      <c r="G30" s="8">
        <f t="shared" si="2"/>
        <v>20.944262422814187</v>
      </c>
      <c r="H30" s="8">
        <f t="shared" si="3"/>
        <v>6.4587675000000004</v>
      </c>
      <c r="I30" s="8">
        <f t="shared" si="4"/>
        <v>20.186529922814188</v>
      </c>
    </row>
    <row r="31" spans="1:9" ht="15" customHeight="1">
      <c r="A31" s="18"/>
      <c r="B31" s="5" t="s">
        <v>12</v>
      </c>
      <c r="C31" s="6">
        <v>210100000</v>
      </c>
      <c r="D31" s="7">
        <v>28632609</v>
      </c>
      <c r="E31" s="8">
        <f t="shared" si="0"/>
        <v>7.3377874855902929</v>
      </c>
      <c r="F31" s="8">
        <f t="shared" si="5"/>
        <v>7.2165000000000008</v>
      </c>
      <c r="G31" s="8">
        <f t="shared" si="2"/>
        <v>14.554287485590294</v>
      </c>
      <c r="H31" s="8">
        <f t="shared" si="3"/>
        <v>6.4587675000000004</v>
      </c>
      <c r="I31" s="8">
        <f t="shared" si="4"/>
        <v>13.796554985590294</v>
      </c>
    </row>
    <row r="32" spans="1:9" ht="15" customHeight="1">
      <c r="A32" s="18"/>
      <c r="B32" s="5" t="s">
        <v>13</v>
      </c>
      <c r="C32" s="6">
        <v>216000000</v>
      </c>
      <c r="D32" s="7">
        <v>25661548</v>
      </c>
      <c r="E32" s="8">
        <f t="shared" si="0"/>
        <v>8.4172630583314767</v>
      </c>
      <c r="F32" s="8">
        <f t="shared" si="5"/>
        <v>7.2165000000000008</v>
      </c>
      <c r="G32" s="8">
        <f t="shared" si="2"/>
        <v>15.633763058331478</v>
      </c>
      <c r="H32" s="8">
        <f t="shared" si="3"/>
        <v>6.4587675000000004</v>
      </c>
      <c r="I32" s="8">
        <f t="shared" si="4"/>
        <v>14.876030558331477</v>
      </c>
    </row>
    <row r="33" spans="1:9" ht="15" customHeight="1">
      <c r="A33" s="18"/>
      <c r="B33" s="5" t="s">
        <v>14</v>
      </c>
      <c r="C33" s="6">
        <v>202300000</v>
      </c>
      <c r="D33" s="7">
        <v>29630326</v>
      </c>
      <c r="E33" s="8">
        <f t="shared" si="0"/>
        <v>6.8274645375147074</v>
      </c>
      <c r="F33" s="8">
        <f t="shared" si="5"/>
        <v>7.2165000000000008</v>
      </c>
      <c r="G33" s="8">
        <f t="shared" si="2"/>
        <v>14.043964537514707</v>
      </c>
      <c r="H33" s="8">
        <f t="shared" si="3"/>
        <v>6.4587675000000004</v>
      </c>
      <c r="I33" s="8">
        <f t="shared" si="4"/>
        <v>13.286232037514708</v>
      </c>
    </row>
    <row r="34" spans="1:9" ht="15" customHeight="1">
      <c r="A34" s="18"/>
      <c r="B34" s="5" t="s">
        <v>15</v>
      </c>
      <c r="C34" s="6">
        <v>253700000</v>
      </c>
      <c r="D34" s="7">
        <v>29171034</v>
      </c>
      <c r="E34" s="8">
        <f t="shared" si="0"/>
        <v>8.6969834528320114</v>
      </c>
      <c r="F34" s="8">
        <f t="shared" si="5"/>
        <v>7.2165000000000008</v>
      </c>
      <c r="G34" s="8">
        <f t="shared" si="2"/>
        <v>15.913483452832011</v>
      </c>
      <c r="H34" s="8">
        <f t="shared" si="3"/>
        <v>6.4587675000000004</v>
      </c>
      <c r="I34" s="8">
        <f t="shared" si="4"/>
        <v>15.155750952832012</v>
      </c>
    </row>
    <row r="35" spans="1:9" ht="15" customHeight="1">
      <c r="A35" s="18"/>
      <c r="B35" s="5" t="s">
        <v>16</v>
      </c>
      <c r="C35" s="6">
        <v>237600000</v>
      </c>
      <c r="D35" s="7">
        <v>28746616</v>
      </c>
      <c r="E35" s="8">
        <f t="shared" si="0"/>
        <v>8.2653206902683785</v>
      </c>
      <c r="F35" s="8">
        <f t="shared" si="5"/>
        <v>7.2165000000000008</v>
      </c>
      <c r="G35" s="8">
        <f t="shared" si="2"/>
        <v>15.481820690268378</v>
      </c>
      <c r="H35" s="8">
        <f t="shared" si="3"/>
        <v>6.4587675000000004</v>
      </c>
      <c r="I35" s="8">
        <f t="shared" si="4"/>
        <v>14.724088190268379</v>
      </c>
    </row>
    <row r="36" spans="1:9" ht="15" customHeight="1">
      <c r="A36" s="19"/>
      <c r="B36" s="5" t="s">
        <v>22</v>
      </c>
      <c r="C36" s="9">
        <f>SUM(C29:C35)</f>
        <v>1615200000</v>
      </c>
      <c r="D36" s="10">
        <f>SUM(D29:D35)</f>
        <v>178278512</v>
      </c>
      <c r="E36" s="11">
        <f t="shared" si="0"/>
        <v>9.0599813846326018</v>
      </c>
      <c r="F36" s="11">
        <f t="shared" si="5"/>
        <v>7.2165000000000008</v>
      </c>
      <c r="G36" s="11">
        <f t="shared" si="2"/>
        <v>16.276481384632604</v>
      </c>
      <c r="H36" s="11">
        <f t="shared" si="3"/>
        <v>6.4587675000000004</v>
      </c>
      <c r="I36" s="11">
        <f t="shared" si="4"/>
        <v>15.518748884632602</v>
      </c>
    </row>
    <row r="37" spans="1:9" ht="42.6" customHeight="1">
      <c r="A37" s="13" t="s">
        <v>23</v>
      </c>
      <c r="B37" s="14"/>
      <c r="C37" s="14"/>
      <c r="D37" s="14"/>
      <c r="E37" s="14"/>
      <c r="F37" s="14"/>
      <c r="G37" s="15"/>
      <c r="H37" s="16"/>
      <c r="I37" s="16"/>
    </row>
  </sheetData>
  <mergeCells count="5">
    <mergeCell ref="A37:I37"/>
    <mergeCell ref="A29:A36"/>
    <mergeCell ref="A1:I1"/>
    <mergeCell ref="A16:A28"/>
    <mergeCell ref="A3:A15"/>
  </mergeCells>
  <hyperlinks>
    <hyperlink ref="A37" r:id="rId1"/>
  </hyperlinks>
  <pageMargins left="0.5" right="0.5" top="0.75" bottom="0.75" header="0.27777800000000002" footer="0.27777800000000002"/>
  <pageSetup scale="70" orientation="portrait" r:id="rId2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Lenovo2016</cp:lastModifiedBy>
  <dcterms:modified xsi:type="dcterms:W3CDTF">2018-05-14T17:31:20Z</dcterms:modified>
</cp:coreProperties>
</file>